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001" sheetId="3" r:id="rId3"/>
    <sheet name="SO 101.2" sheetId="4" r:id="rId4"/>
  </sheets>
  <definedNames/>
  <calcPr/>
  <webPublishing/>
</workbook>
</file>

<file path=xl/sharedStrings.xml><?xml version="1.0" encoding="utf-8"?>
<sst xmlns="http://schemas.openxmlformats.org/spreadsheetml/2006/main" count="899" uniqueCount="286">
  <si>
    <t>ASPE10</t>
  </si>
  <si>
    <t>S</t>
  </si>
  <si>
    <t>Soupis prací objektu</t>
  </si>
  <si>
    <t xml:space="preserve">Stavba: </t>
  </si>
  <si>
    <t>230007</t>
  </si>
  <si>
    <t>III/3626 Olešnice – Trpín, hr. Pardubického kraje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</si>
  <si>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</si>
  <si>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</si>
  <si>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</si>
  <si>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</si>
  <si>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</si>
  <si>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</si>
  <si>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</si>
  <si>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</si>
  <si>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</si>
  <si>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2</t>
  </si>
  <si>
    <t>3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</si>
  <si>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</si>
  <si>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</si>
  <si>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</si>
  <si>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</si>
  <si>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</si>
  <si>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</si>
  <si>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</si>
  <si>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</si>
  <si>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</si>
  <si>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</si>
  <si>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</si>
  <si>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</si>
  <si>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</si>
  <si>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</si>
  <si>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</si>
  <si>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</si>
  <si>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</si>
  <si>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</si>
  <si>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</si>
  <si>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</si>
  <si>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</si>
  <si>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</si>
  <si>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</si>
  <si>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</si>
  <si>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</si>
  <si>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</si>
  <si>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</si>
  <si>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</si>
  <si>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</si>
  <si>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</si>
  <si>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</si>
  <si>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</si>
  <si>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</si>
  <si>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</si>
  <si>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</si>
  <si>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</si>
  <si>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</si>
  <si>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</si>
  <si>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</si>
  <si>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</si>
  <si>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</si>
  <si>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</si>
  <si>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</si>
  <si>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</si>
  <si>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</si>
  <si>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</si>
  <si>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</si>
  <si>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</si>
  <si>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</si>
  <si>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7</t>
  </si>
  <si>
    <t>00015</t>
  </si>
  <si>
    <t>Bezpečnostní opatření - popsáno v projektové dokumentaci</t>
  </si>
  <si>
    <t>SO 001</t>
  </si>
  <si>
    <t>DIO - III/3626 Olešnice – Trpín, hr. Pardubického kraje</t>
  </si>
  <si>
    <t>0271R</t>
  </si>
  <si>
    <t>PROVIZORNÍ DOPRAVNÍ ZNAČENÍ - ZNEPLATNĚNÍ STÁVAJÍCÍCH DOPR. ZNAČEK</t>
  </si>
  <si>
    <t>zahrnuje zneplatnění stávajících dopravních značek v rozporu s přechodnou úpravou, vč.následného zrušení zneplatnění</t>
  </si>
  <si>
    <t>zahrnuje veškeré náklady spojené s objednatelem požadovanými zařízeními</t>
  </si>
  <si>
    <t>Ostatní konstrukce a práce</t>
  </si>
  <si>
    <t>914122</t>
  </si>
  <si>
    <t>DOPRAVNÍ ZNAČKY ZÁKLADNÍ VELIKOSTI OCELOVÉ FÓLIE TŘ 1 - MONTÁŽ S PŘEMÍSTĚNÍM</t>
  </si>
  <si>
    <t>KUS</t>
  </si>
  <si>
    <t>2.etapa = 84ks</t>
  </si>
  <si>
    <t>84=84,00 [A]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</si>
  <si>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</si>
  <si>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</si>
  <si>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</si>
  <si>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</si>
  <si>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</si>
  <si>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</si>
  <si>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</si>
  <si>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2.etapa - 84ks x 14dní = 1176</t>
  </si>
  <si>
    <t>1176=1 176,00 [A]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</si>
  <si>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</si>
  <si>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</si>
  <si>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</si>
  <si>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2.etapa = 22ks</t>
  </si>
  <si>
    <t>22=22,00 [A]</t>
  </si>
  <si>
    <t>914423</t>
  </si>
  <si>
    <t>DOPRAVNÍ ZNAČKY 100X150CM OCELOVÉ FÓLIE TŘ 1 - DEMONTÁŽ</t>
  </si>
  <si>
    <t>914429</t>
  </si>
  <si>
    <t>DOPRAV ZNAČ 100X150CM OCEL FÓLIE TŘ 1 - NÁJEMNÉ</t>
  </si>
  <si>
    <t>2.etapa - 22ks x 14dní = 308</t>
  </si>
  <si>
    <t>308=308,00 [A]</t>
  </si>
  <si>
    <t>8</t>
  </si>
  <si>
    <t>914952</t>
  </si>
  <si>
    <t>SLOUPKY A STOJKY DZ Z JÄKL PROF PRO OCEL STOJAN MONT S PŘESUN</t>
  </si>
  <si>
    <t>2.etapa = 86ks</t>
  </si>
  <si>
    <t>86=86,00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</si>
  <si>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</si>
  <si>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914953</t>
  </si>
  <si>
    <t>SLOUPKY A STOJKY DZ Z JÄKL PROFILŮ PRO OCEL STOJAN DEMONTÁŽ</t>
  </si>
  <si>
    <t>2.etapa =86ks</t>
  </si>
  <si>
    <t>914959</t>
  </si>
  <si>
    <t>SLOUP A STOJKY DZ Z JÄKL PRO OCEL STOJAN NÁJEMNÉ</t>
  </si>
  <si>
    <t>2.etapa - 86ks x 14dní = 1204</t>
  </si>
  <si>
    <t>1204=1 204,00 [A]</t>
  </si>
  <si>
    <t>položka zahrnuje sazbu za pronájem dopravních značek a zařízení. Počet měrných jednotek se určí jako součin počtu sloupků a počtu dní použití</t>
  </si>
  <si>
    <t>11</t>
  </si>
  <si>
    <t>916112</t>
  </si>
  <si>
    <t>DOPRAV SVĚTLO VÝSTRAŽ SAMOSTATNÉ - MONTÁŽ S PŘESUNEM</t>
  </si>
  <si>
    <t>2.etapa = 15ks</t>
  </si>
  <si>
    <t>15=15,00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</si>
  <si>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</si>
  <si>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12</t>
  </si>
  <si>
    <t>916113</t>
  </si>
  <si>
    <t>DOPRAV SVĚTLO VÝSTRAŽ SAMOSTATNÉ - DEMONTÁŽ</t>
  </si>
  <si>
    <t>Položka zahrnuje odstranění, demontáž a odklizení zařízení s odvozem na předepsané místo</t>
  </si>
  <si>
    <t>13</t>
  </si>
  <si>
    <t>916119</t>
  </si>
  <si>
    <t>DOPRAV SVĚTLO VÝSTRAŽ SAMOSTATNÉ - NÁJEMNÉ</t>
  </si>
  <si>
    <t>2.etapa - 15ks x 14dní = 210</t>
  </si>
  <si>
    <t>210=210,00 [A]</t>
  </si>
  <si>
    <t>položka zahrnuje sazbu za pronájem zařízení. Počet měrných jednotek se určí jako součin počtu zařízení a počtu dní použití.</t>
  </si>
  <si>
    <t>14</t>
  </si>
  <si>
    <t>916132</t>
  </si>
  <si>
    <t>DOPRAV SVĚTLO VÝSTRAŽ SOUPRAVA 5KS - MONTÁŽ S PŘESUNEM</t>
  </si>
  <si>
    <t>2.etapa = 1ks</t>
  </si>
  <si>
    <t>1=1,00 [A]</t>
  </si>
  <si>
    <t>15</t>
  </si>
  <si>
    <t>916133</t>
  </si>
  <si>
    <t>DOPRAV SVĚTLO VÝSTRAŽ SOUPRAVA 5KS - DEMONTÁŽ</t>
  </si>
  <si>
    <t>16</t>
  </si>
  <si>
    <t>916139</t>
  </si>
  <si>
    <t>DOPRAVNÍ SVĚTLO VÝSTRAŽNÉ SOUPRAVA 5 KUSŮ - NÁJEMNÉ</t>
  </si>
  <si>
    <t>2.etapa - 1ks x 14dní = 14</t>
  </si>
  <si>
    <t>14=14,00 [A]</t>
  </si>
  <si>
    <t>17</t>
  </si>
  <si>
    <t>916152</t>
  </si>
  <si>
    <t>SEMAFOROVÁ PŘENOSNÁ SOUPRAVA - MONTÁŽ S PŘESUNEM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</si>
  <si>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</si>
  <si>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18</t>
  </si>
  <si>
    <t>916153</t>
  </si>
  <si>
    <t>SEMAFOROVÁ PŘENOSNÁ SOUPRAVA - DEMONTÁŽ</t>
  </si>
  <si>
    <t>19</t>
  </si>
  <si>
    <t>916159</t>
  </si>
  <si>
    <t>SEMAFOROVÁ PŘENOSNÁ SOUPRAVA - NÁJEMNÉ</t>
  </si>
  <si>
    <t>20</t>
  </si>
  <si>
    <t>916312</t>
  </si>
  <si>
    <t>DOPRAVNÍ ZÁBRANY Z2 S FÓLIÍ TŘ 1 - MONTÁŽ S PŘESUNEM</t>
  </si>
  <si>
    <t>2.etapa = 6ks</t>
  </si>
  <si>
    <t>6=6,00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</si>
  <si>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</si>
  <si>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21</t>
  </si>
  <si>
    <t>916313</t>
  </si>
  <si>
    <t>DOPRAVNÍ ZÁBRANY Z2 S FÓLIÍ TŘ 1 - DEMONTÁŽ</t>
  </si>
  <si>
    <t>22</t>
  </si>
  <si>
    <t>916319</t>
  </si>
  <si>
    <t>DOPRAVNÍ ZÁBRANY Z2 - NÁJEMNÉ</t>
  </si>
  <si>
    <t>2.etapa - 6ks x 14dní = 84</t>
  </si>
  <si>
    <t>23</t>
  </si>
  <si>
    <t>916332</t>
  </si>
  <si>
    <t>SMĚROVACÍ DESKY Z4 JEDNOSTR S FÓLIÍ TŘ 1 - MONTÁŽ S PŘESUNEM</t>
  </si>
  <si>
    <t>2.etapa = 100ks</t>
  </si>
  <si>
    <t>100=100,00 [A]</t>
  </si>
  <si>
    <t>24</t>
  </si>
  <si>
    <t>916333</t>
  </si>
  <si>
    <t>SMĚROVACÍ DESKY Z4 JEDNOSTR S FÓLIÍ TŘ 1 - DEMONTÁŽ</t>
  </si>
  <si>
    <t>25</t>
  </si>
  <si>
    <t>916339</t>
  </si>
  <si>
    <t>SMĚROVACÍ DESKY Z4 - NÁJEMNÉ</t>
  </si>
  <si>
    <t>2.etapa - 100ks x 14dní = 1400</t>
  </si>
  <si>
    <t>1400=1 400,00 [A]</t>
  </si>
  <si>
    <t>26</t>
  </si>
  <si>
    <t>916722</t>
  </si>
  <si>
    <t>UPEVŇOVACÍ KONSTR - PODKLADNÍ DESKA OD 28KG - MONTÁŽ S PŘESUNEM</t>
  </si>
  <si>
    <t>2.etapa = 270ks</t>
  </si>
  <si>
    <t>270=270,00 [A]</t>
  </si>
  <si>
    <t>27</t>
  </si>
  <si>
    <t>916723</t>
  </si>
  <si>
    <t>UPEVŇOVACÍ KONSTR - PODKLADNÍ DESKA OD 28KG - DEMONTÁŽ</t>
  </si>
  <si>
    <t>28</t>
  </si>
  <si>
    <t>916729</t>
  </si>
  <si>
    <t>UPEVŇOVACÍ KONSTR - PODKL DESKA OD 28KG - NÁJEMNÉ</t>
  </si>
  <si>
    <t>2.etapa - 270ks x 14dní = 3780</t>
  </si>
  <si>
    <t>3780=3 780,00 [A]</t>
  </si>
  <si>
    <t>SO 101.2</t>
  </si>
  <si>
    <t>III/3626 Olešnice – Trpín, hr. Pardubického kraje - úsek č. 2 km 0,400-3,140</t>
  </si>
  <si>
    <t>014102</t>
  </si>
  <si>
    <t>POPLATKY ZA SKLÁDKU</t>
  </si>
  <si>
    <t>T</t>
  </si>
  <si>
    <t>Poplatek za skládku čištění nezp. krajnice</t>
  </si>
  <si>
    <t>2665*0.05*2,0=266,50 [A]</t>
  </si>
  <si>
    <t>zahrnuje veškeré poplatky provozovateli skládky související s uložením odpadu na skládce.</t>
  </si>
  <si>
    <t>014132</t>
  </si>
  <si>
    <t>POPLATKY ZA SKLÁDKU TYP S-NO (NEBEZPEČNÝ ODPAD)</t>
  </si>
  <si>
    <t>Uložení frézovaného materiálu s obsahem dehtu na skládce.  
Afaltové směsi obsahující dehet, nerecyklovatelné.  
Dle protokou o zkoušce zpracovanou firmou Consultest s.r.o bya  stanovena problémová směs - Kategorie nebezpečného odpadu.</t>
  </si>
  <si>
    <t>Napojení na ZÚ  
5*6*0,05*0,5*2,4=1,80 [A] 
Podél zpevněné příkopy 
70*1*0,05*0,5*2,4=4,20 [B] 
Sjezdy 
150*0,05*0,5*2,4=9,00 [C] 
Celkem: A+B+C=15,00 [D]</t>
  </si>
  <si>
    <t>Zemní práce</t>
  </si>
  <si>
    <t>11372</t>
  </si>
  <si>
    <t>FRÉZOVÁNÍ ZPEVNĚNÝCH PLOCH ASFALTOVÝCH</t>
  </si>
  <si>
    <t>M3</t>
  </si>
  <si>
    <t>Zazubení pro napojení, srovnání nerovností 
Odvoz a likvidace frézovaného materiálu v režii zhotovitele</t>
  </si>
  <si>
    <t>Odměřeno programem ACAD 
Napojení na KÚ  
5*5,5*0,05*0,5=0,69 [A] 
Napojení III/36214 
40*1*0,05*0,5=1,00 [B] 
Srovnání nerovností 
5=5,00 [C] 
Celkem: A+B+C=6,69 [D]</t>
  </si>
  <si>
    <t>Položka zahrnuje veškerou manipulaci s vybouranou sutí a s vybouranými hmotami vč. uložení</t>
  </si>
  <si>
    <t>113728</t>
  </si>
  <si>
    <t>FRÉZOVÁNÍ ZPEVNĚNÝCH PLOCH ASFALTOVÝCH, ODVOZ DO 20KM</t>
  </si>
  <si>
    <t>Zazubení pro napojení, srovnání nerovností</t>
  </si>
  <si>
    <t>Odměřeno programem ACAD 
Napojení na ZÚ  
5*6*0,05*0,5=0,75 [A] 
Podél zpevněné příkopy 
70*1*0,05*0,5=1,75 [B] 
Sjezdy 
150*0,05*0,5=3,75 [C] 
Celkem: A+B+C=6,25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</si>
  <si>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</si>
  <si>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11372B</t>
  </si>
  <si>
    <t>FRÉZOVÁNÍ ZPEVNĚNÝCH PLOCH ASFALTOVÝCH - DOPRAVA</t>
  </si>
  <si>
    <t>tkm</t>
  </si>
  <si>
    <t>5*(6,25*2,4)=75,00 [A]</t>
  </si>
  <si>
    <t>Položka zahrnuje samostatnou dopravu suti a vybouraných hmot. Množství se určí jako součin hmotnosti [t] a požadované vzdálenosti [km].</t>
  </si>
  <si>
    <t>113762</t>
  </si>
  <si>
    <t>FRÉZOVÁNÍ DRÁŽKY PRŮŘEZU DO 200MM2 V ASFALTOVÉ VOZOVCE</t>
  </si>
  <si>
    <t>M</t>
  </si>
  <si>
    <t>Příčné prořezání a zalití krytu vozovky na začátku a konci úpravy 
Odvoz a likvidace v režii zhotovitele</t>
  </si>
  <si>
    <t>6+7+5+10+11+33+6=78,00 [A]</t>
  </si>
  <si>
    <t>Položka zahrnuje veškerou manipulaci s vybouranou sutí a s vybouranými hmotami vč. uložení.</t>
  </si>
  <si>
    <t>12922</t>
  </si>
  <si>
    <t>ČIŠTĚNÍ KRAJNIC OD NÁNOSU TL. DO 100MM</t>
  </si>
  <si>
    <t>M2</t>
  </si>
  <si>
    <t>Předpokládaná tl. čištění krajnic 50mm</t>
  </si>
  <si>
    <t>Odměřeno programem ACAD 
2665=2 665,00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</si>
  <si>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</si>
  <si>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Komunikace</t>
  </si>
  <si>
    <t>567306</t>
  </si>
  <si>
    <t>VRSTVY PRO OBNOVU A OPRAVY Z RECYKLOVANÉHO MATERIÁLU</t>
  </si>
  <si>
    <t>Úpravy stávajících nezpevněných sjezdů hutněným asf. recyklátem fr. 0-32 v průměrné tl. 100mm</t>
  </si>
  <si>
    <t>Odměřeno programem ACAD 
85*0,1=8,50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</si>
  <si>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</si>
  <si>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56932</t>
  </si>
  <si>
    <t>ZPEVNĚNÍ KRAJNIC ZE ŠTĚRKODRTI TL. DO 100MM</t>
  </si>
  <si>
    <t>štěrkodrť  fr. 0-32</t>
  </si>
  <si>
    <t>- dodání kameniva předepsané kvality a zrnitosti 
- rozprostření a zhutnění vrstvy v předepsané tloušťce 
- zřízení vrstvy bez rozlišení šířky, pokládání vrstvy po etapách</t>
  </si>
  <si>
    <t>572213</t>
  </si>
  <si>
    <t>SPOJOVACÍ POSTŘIK Z EMULZE DO 0,5KG/M2</t>
  </si>
  <si>
    <t>SPOJOVACÍ POSTŘIK PS C, 0,40kg/m2</t>
  </si>
  <si>
    <t>Odměřeno programem ACAD 
2 vrstvy - vyrovnávají + obrusná vrstva 16161*2=32 322,00 [A] 
1 vrstva u navázání na stávající povrch vozovky 251=251,00 [B] 
Celkem: A+B=32 573,00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</si>
  <si>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</si>
  <si>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574A44</t>
  </si>
  <si>
    <t>ASFALTOVÝ BETON PRO OBRUSNÉ VRSTVY ACO 11+, 11S TL. 50MM</t>
  </si>
  <si>
    <t>ACO 11+ 50mm  
Podélné a příčné prořezání vozovky vč. úprav v napojení na silnici a výplň spar bude realizována v rámci této položky</t>
  </si>
  <si>
    <t>16161+251=16 412,00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</si>
  <si>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</si>
  <si>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574C06</t>
  </si>
  <si>
    <t>ASFALTOVÝ BETON PRO LOŽNÍ VRSTVY ACL 16+, 16S</t>
  </si>
  <si>
    <t>ACL 16+, vyrovnávací vrstva, uvažována průměrná tl. vrstvy 35mm</t>
  </si>
  <si>
    <t>Odměřeno programem ACAD 
16161*0,035=565,64 [A]</t>
  </si>
  <si>
    <t>57790A</t>
  </si>
  <si>
    <t>VÝSPRAVA VÝTLUKŮ SMĚSÍ ACO (KUBATURA)</t>
  </si>
  <si>
    <t>opravy OT, (komunikací využívaných po dobu stavby jako objízdné trasy)</t>
  </si>
  <si>
    <t>10=10,00 [A]</t>
  </si>
  <si>
    <t>- odfrézování nebo jiné odstranění poškozených vozovkových vrstev  
- zaříznutí hran  
- vyčištění  
- nátěr  
- dodání a výplň předepsanou zhutněnou balenou asfaltovou směsí  
- asfaltová zálivka</t>
  </si>
  <si>
    <t>58920</t>
  </si>
  <si>
    <t>VÝPLŇ SPAR MODIFIKOVANÝM ASFALTEM</t>
  </si>
  <si>
    <t>Příčné prořezání a zalití krytu vozovky na začátku a konci úpravy</t>
  </si>
  <si>
    <t>položka zahrnuje:  
- dodávku předepsaného materiálu  
- vyčištění a výplň spar tímto materiálem</t>
  </si>
  <si>
    <t>91228</t>
  </si>
  <si>
    <t>SMĚROVÉ SLOUPKY Z PLAST HMOT VČETNĚ ODRAZNÉHO PÁSKU</t>
  </si>
  <si>
    <t>16 ks červené kulaté (Z11g) - u napojení ÚK, LC</t>
  </si>
  <si>
    <t>8*2=16,00 [A]</t>
  </si>
  <si>
    <t>položka zahrnuje:  
- dodání a osazení sloupku včetně nutných zemních prací  
- vnitrostaveništní a mimostaveništní doprava  
- odrazky plastové nebo z retroreflexní fólie</t>
  </si>
  <si>
    <t>915221</t>
  </si>
  <si>
    <t>VODOR DOPRAV ZNAČ PLASTEM STRUKTURÁLNÍ NEHLUČNÉ - DOD A POKLÁDKA</t>
  </si>
  <si>
    <t>strukturální studený plast bez zvučícího efektu</t>
  </si>
  <si>
    <t>Odměřeno programem ACAD 
5380*0,125=672,50 [A] 
106*0,125*0,5=6,63 [B] 
Celkem: A+B=679,13 [C]</t>
  </si>
  <si>
    <t>položka zahrnuje:  
- dodání a pokládku nátěrového materiálu (měří se pouze natíraná plocha)  
- předznačení a reflexní úpravu</t>
  </si>
  <si>
    <t>93812</t>
  </si>
  <si>
    <t>OČIŠTĚNÍ ASFALTOVÝCH VOZOVEK OD VEGETACE</t>
  </si>
  <si>
    <t>na š. 0.5m u nezpevněné krajnice -  očištění od vegetace</t>
  </si>
  <si>
    <t>Odměřeno programem ACAD 
2*2665*0.5=2 665,00 [A]</t>
  </si>
  <si>
    <t>položka zahrnuje očištění předepsaným způsobem včetně odklizení vzniklého odpadu</t>
  </si>
  <si>
    <t>93818</t>
  </si>
  <si>
    <t>OČIŠTĚNÍ ASFALT VOZOVEK ZAMETENÍM</t>
  </si>
  <si>
    <t>Očištění vozovky před provedením spojovajícho postřiku  
před pokládkou vyrovnávací vrstvy a před pokládkou obrusné vrstvy</t>
  </si>
  <si>
    <t>16161*2+251=32 573,00 [A]</t>
  </si>
</sst>
</file>

<file path=xl/styles.xml><?xml version="1.0" encoding="utf-8"?>
<styleSheet xmlns="http://schemas.openxmlformats.org/spreadsheetml/2006/main">
  <numFmts count="1">
    <numFmt numFmtId="177" formatCode="#,##0.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44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47</v>
      </c>
    </row>
    <row r="14" spans="1:16" ht="12.75">
      <c r="A14" s="18" t="s">
        <v>38</v>
      </c>
      <c s="23" t="s">
        <v>15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50</v>
      </c>
    </row>
    <row r="16" spans="1:5" ht="12.75">
      <c r="A16" s="29" t="s">
        <v>45</v>
      </c>
      <c r="E16" s="30" t="s">
        <v>40</v>
      </c>
    </row>
    <row r="17" spans="1:5" ht="63.75">
      <c r="A17" t="s">
        <v>46</v>
      </c>
      <c r="E17" s="28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25.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40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40</v>
      </c>
    </row>
    <row r="14" spans="1:16" ht="12.75">
      <c r="A14" s="18" t="s">
        <v>38</v>
      </c>
      <c s="23" t="s">
        <v>15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40</v>
      </c>
    </row>
    <row r="16" spans="1:5" ht="12.75">
      <c r="A16" s="29" t="s">
        <v>45</v>
      </c>
      <c r="E16" s="30" t="s">
        <v>40</v>
      </c>
    </row>
    <row r="17" spans="1:5" ht="12.75">
      <c r="A17" t="s">
        <v>46</v>
      </c>
      <c r="E17" s="28" t="s">
        <v>40</v>
      </c>
    </row>
    <row r="18" spans="1:16" ht="25.5">
      <c r="A18" s="18" t="s">
        <v>38</v>
      </c>
      <c s="23" t="s">
        <v>16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12.75">
      <c r="A19" s="27" t="s">
        <v>43</v>
      </c>
      <c r="E19" s="28" t="s">
        <v>40</v>
      </c>
    </row>
    <row r="20" spans="1:5" ht="12.75">
      <c r="A20" s="29" t="s">
        <v>45</v>
      </c>
      <c r="E20" s="30" t="s">
        <v>40</v>
      </c>
    </row>
    <row r="21" spans="1:5" ht="12.75">
      <c r="A21" t="s">
        <v>46</v>
      </c>
      <c r="E21" s="28" t="s">
        <v>40</v>
      </c>
    </row>
    <row r="22" spans="1:16" ht="25.5">
      <c r="A22" s="18" t="s">
        <v>38</v>
      </c>
      <c s="23" t="s">
        <v>26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40</v>
      </c>
    </row>
    <row r="24" spans="1:5" ht="12.75">
      <c r="A24" s="29" t="s">
        <v>45</v>
      </c>
      <c r="E24" s="30" t="s">
        <v>40</v>
      </c>
    </row>
    <row r="25" spans="1:5" ht="12.75">
      <c r="A25" t="s">
        <v>46</v>
      </c>
      <c r="E25" s="28" t="s">
        <v>40</v>
      </c>
    </row>
    <row r="26" spans="1:16" ht="25.5">
      <c r="A26" s="18" t="s">
        <v>38</v>
      </c>
      <c s="23" t="s">
        <v>28</v>
      </c>
      <c s="23" t="s">
        <v>62</v>
      </c>
      <c s="18" t="s">
        <v>54</v>
      </c>
      <c s="24" t="s">
        <v>63</v>
      </c>
      <c s="25" t="s">
        <v>42</v>
      </c>
      <c s="26">
        <v>1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40</v>
      </c>
    </row>
    <row r="28" spans="1:5" ht="12.75">
      <c r="A28" s="29" t="s">
        <v>45</v>
      </c>
      <c r="E28" s="30" t="s">
        <v>40</v>
      </c>
    </row>
    <row r="29" spans="1:5" ht="12.75">
      <c r="A29" t="s">
        <v>46</v>
      </c>
      <c r="E29" s="28" t="s">
        <v>40</v>
      </c>
    </row>
    <row r="30" spans="1:16" ht="25.5">
      <c r="A30" s="18" t="s">
        <v>38</v>
      </c>
      <c s="23" t="s">
        <v>30</v>
      </c>
      <c s="23" t="s">
        <v>64</v>
      </c>
      <c s="18" t="s">
        <v>54</v>
      </c>
      <c s="24" t="s">
        <v>65</v>
      </c>
      <c s="25" t="s">
        <v>42</v>
      </c>
      <c s="26">
        <v>1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12.75">
      <c r="A31" s="27" t="s">
        <v>43</v>
      </c>
      <c r="E31" s="28" t="s">
        <v>40</v>
      </c>
    </row>
    <row r="32" spans="1:5" ht="12.75">
      <c r="A32" s="29" t="s">
        <v>45</v>
      </c>
      <c r="E32" s="30" t="s">
        <v>40</v>
      </c>
    </row>
    <row r="33" spans="1:5" ht="12.75">
      <c r="A33" t="s">
        <v>46</v>
      </c>
      <c r="E33" s="28" t="s">
        <v>40</v>
      </c>
    </row>
    <row r="34" spans="1:16" ht="12.75">
      <c r="A34" s="18" t="s">
        <v>38</v>
      </c>
      <c s="23" t="s">
        <v>66</v>
      </c>
      <c s="23" t="s">
        <v>67</v>
      </c>
      <c s="18" t="s">
        <v>54</v>
      </c>
      <c s="24" t="s">
        <v>68</v>
      </c>
      <c s="25" t="s">
        <v>42</v>
      </c>
      <c s="26">
        <v>1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40</v>
      </c>
    </row>
    <row r="36" spans="1:5" ht="12.75">
      <c r="A36" s="29" t="s">
        <v>45</v>
      </c>
      <c r="E36" s="30" t="s">
        <v>40</v>
      </c>
    </row>
    <row r="37" spans="1:5" ht="12.75">
      <c r="A37" t="s">
        <v>46</v>
      </c>
      <c r="E37" s="28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69</v>
      </c>
      <c s="31">
        <f>0+I8+I13</f>
      </c>
      <c r="O3" t="s">
        <v>12</v>
      </c>
      <c t="s">
        <v>15</v>
      </c>
    </row>
    <row r="4" spans="1:16" ht="15" customHeight="1">
      <c r="A4" t="s">
        <v>6</v>
      </c>
      <c s="12" t="s">
        <v>11</v>
      </c>
      <c s="13" t="s">
        <v>69</v>
      </c>
      <c s="5"/>
      <c s="14" t="s">
        <v>70</v>
      </c>
      <c s="5"/>
      <c s="5"/>
      <c s="19"/>
      <c s="19"/>
      <c r="O4" t="s">
        <v>13</v>
      </c>
      <c t="s">
        <v>15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15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25.5">
      <c r="A9" s="18" t="s">
        <v>38</v>
      </c>
      <c s="23" t="s">
        <v>22</v>
      </c>
      <c s="23" t="s">
        <v>71</v>
      </c>
      <c s="18" t="s">
        <v>40</v>
      </c>
      <c s="24" t="s">
        <v>72</v>
      </c>
      <c s="25" t="s">
        <v>42</v>
      </c>
      <c s="26">
        <v>1</v>
      </c>
      <c s="26">
        <v>0</v>
      </c>
      <c s="26">
        <f>ROUND(ROUND(H9,2)*ROUND(G9,2),2)</f>
      </c>
      <c r="O9">
        <f>(I9*21)/100</f>
      </c>
      <c t="s">
        <v>15</v>
      </c>
    </row>
    <row r="10" spans="1:5" ht="25.5">
      <c r="A10" s="27" t="s">
        <v>43</v>
      </c>
      <c r="E10" s="28" t="s">
        <v>73</v>
      </c>
    </row>
    <row r="11" spans="1:5" ht="12.75">
      <c r="A11" s="29" t="s">
        <v>45</v>
      </c>
      <c r="E11" s="30" t="s">
        <v>40</v>
      </c>
    </row>
    <row r="12" spans="1:5" ht="12.75">
      <c r="A12" t="s">
        <v>46</v>
      </c>
      <c r="E12" s="28" t="s">
        <v>74</v>
      </c>
    </row>
    <row r="13" spans="1:18" ht="12.75" customHeight="1">
      <c r="A13" s="5" t="s">
        <v>36</v>
      </c>
      <c s="5"/>
      <c s="34" t="s">
        <v>33</v>
      </c>
      <c s="5"/>
      <c s="21" t="s">
        <v>75</v>
      </c>
      <c s="5"/>
      <c s="5"/>
      <c s="5"/>
      <c s="35">
        <f>0+Q13</f>
      </c>
      <c r="O13">
        <f>0+R13</f>
      </c>
      <c r="Q13">
        <f>0+I14+I18+I22+I26+I30+I34+I38+I42+I46+I50+I54+I58+I62+I66+I70+I74+I78+I82+I86+I90+I94+I98+I102+I106+I110+I114+I118</f>
      </c>
      <c>
        <f>0+O14+O18+O22+O26+O30+O34+O38+O42+O46+O50+O54+O58+O62+O66+O70+O74+O78+O82+O86+O90+O94+O98+O102+O106+O110+O114+O118</f>
      </c>
    </row>
    <row r="14" spans="1:16" ht="25.5">
      <c r="A14" s="18" t="s">
        <v>38</v>
      </c>
      <c s="23" t="s">
        <v>15</v>
      </c>
      <c s="23" t="s">
        <v>76</v>
      </c>
      <c s="18" t="s">
        <v>40</v>
      </c>
      <c s="24" t="s">
        <v>77</v>
      </c>
      <c s="25" t="s">
        <v>78</v>
      </c>
      <c s="26">
        <v>84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79</v>
      </c>
    </row>
    <row r="16" spans="1:5" ht="12.75">
      <c r="A16" s="29" t="s">
        <v>45</v>
      </c>
      <c r="E16" s="30" t="s">
        <v>80</v>
      </c>
    </row>
    <row r="17" spans="1:5" ht="63.75">
      <c r="A17" t="s">
        <v>46</v>
      </c>
      <c r="E17" s="28" t="s">
        <v>81</v>
      </c>
    </row>
    <row r="18" spans="1:16" ht="12.75">
      <c r="A18" s="18" t="s">
        <v>38</v>
      </c>
      <c s="23" t="s">
        <v>16</v>
      </c>
      <c s="23" t="s">
        <v>82</v>
      </c>
      <c s="18" t="s">
        <v>40</v>
      </c>
      <c s="24" t="s">
        <v>83</v>
      </c>
      <c s="25" t="s">
        <v>78</v>
      </c>
      <c s="26">
        <v>84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12.75">
      <c r="A19" s="27" t="s">
        <v>43</v>
      </c>
      <c r="E19" s="28" t="s">
        <v>79</v>
      </c>
    </row>
    <row r="20" spans="1:5" ht="12.75">
      <c r="A20" s="29" t="s">
        <v>45</v>
      </c>
      <c r="E20" s="30" t="s">
        <v>80</v>
      </c>
    </row>
    <row r="21" spans="1:5" ht="25.5">
      <c r="A21" t="s">
        <v>46</v>
      </c>
      <c r="E21" s="28" t="s">
        <v>84</v>
      </c>
    </row>
    <row r="22" spans="1:16" ht="12.75">
      <c r="A22" s="18" t="s">
        <v>38</v>
      </c>
      <c s="23" t="s">
        <v>26</v>
      </c>
      <c s="23" t="s">
        <v>85</v>
      </c>
      <c s="18" t="s">
        <v>40</v>
      </c>
      <c s="24" t="s">
        <v>86</v>
      </c>
      <c s="25" t="s">
        <v>87</v>
      </c>
      <c s="26">
        <v>1176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88</v>
      </c>
    </row>
    <row r="24" spans="1:5" ht="12.75">
      <c r="A24" s="29" t="s">
        <v>45</v>
      </c>
      <c r="E24" s="30" t="s">
        <v>89</v>
      </c>
    </row>
    <row r="25" spans="1:5" ht="25.5">
      <c r="A25" t="s">
        <v>46</v>
      </c>
      <c r="E25" s="28" t="s">
        <v>90</v>
      </c>
    </row>
    <row r="26" spans="1:16" ht="25.5">
      <c r="A26" s="18" t="s">
        <v>38</v>
      </c>
      <c s="23" t="s">
        <v>28</v>
      </c>
      <c s="23" t="s">
        <v>91</v>
      </c>
      <c s="18" t="s">
        <v>40</v>
      </c>
      <c s="24" t="s">
        <v>92</v>
      </c>
      <c s="25" t="s">
        <v>78</v>
      </c>
      <c s="26">
        <v>22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93</v>
      </c>
    </row>
    <row r="28" spans="1:5" ht="12.75">
      <c r="A28" s="29" t="s">
        <v>45</v>
      </c>
      <c r="E28" s="30" t="s">
        <v>94</v>
      </c>
    </row>
    <row r="29" spans="1:5" ht="63.75">
      <c r="A29" t="s">
        <v>46</v>
      </c>
      <c r="E29" s="28" t="s">
        <v>81</v>
      </c>
    </row>
    <row r="30" spans="1:16" ht="12.75">
      <c r="A30" s="18" t="s">
        <v>38</v>
      </c>
      <c s="23" t="s">
        <v>30</v>
      </c>
      <c s="23" t="s">
        <v>95</v>
      </c>
      <c s="18" t="s">
        <v>40</v>
      </c>
      <c s="24" t="s">
        <v>96</v>
      </c>
      <c s="25" t="s">
        <v>78</v>
      </c>
      <c s="26">
        <v>22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12.75">
      <c r="A31" s="27" t="s">
        <v>43</v>
      </c>
      <c r="E31" s="28" t="s">
        <v>93</v>
      </c>
    </row>
    <row r="32" spans="1:5" ht="12.75">
      <c r="A32" s="29" t="s">
        <v>45</v>
      </c>
      <c r="E32" s="30" t="s">
        <v>94</v>
      </c>
    </row>
    <row r="33" spans="1:5" ht="25.5">
      <c r="A33" t="s">
        <v>46</v>
      </c>
      <c r="E33" s="28" t="s">
        <v>84</v>
      </c>
    </row>
    <row r="34" spans="1:16" ht="12.75">
      <c r="A34" s="18" t="s">
        <v>38</v>
      </c>
      <c s="23" t="s">
        <v>66</v>
      </c>
      <c s="23" t="s">
        <v>97</v>
      </c>
      <c s="18" t="s">
        <v>40</v>
      </c>
      <c s="24" t="s">
        <v>98</v>
      </c>
      <c s="25" t="s">
        <v>87</v>
      </c>
      <c s="26">
        <v>308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99</v>
      </c>
    </row>
    <row r="36" spans="1:5" ht="12.75">
      <c r="A36" s="29" t="s">
        <v>45</v>
      </c>
      <c r="E36" s="30" t="s">
        <v>100</v>
      </c>
    </row>
    <row r="37" spans="1:5" ht="25.5">
      <c r="A37" t="s">
        <v>46</v>
      </c>
      <c r="E37" s="28" t="s">
        <v>90</v>
      </c>
    </row>
    <row r="38" spans="1:16" ht="12.75">
      <c r="A38" s="18" t="s">
        <v>38</v>
      </c>
      <c s="23" t="s">
        <v>101</v>
      </c>
      <c s="23" t="s">
        <v>102</v>
      </c>
      <c s="18" t="s">
        <v>40</v>
      </c>
      <c s="24" t="s">
        <v>103</v>
      </c>
      <c s="25" t="s">
        <v>78</v>
      </c>
      <c s="26">
        <v>86</v>
      </c>
      <c s="26">
        <v>0</v>
      </c>
      <c s="26">
        <f>ROUND(ROUND(H38,2)*ROUND(G38,2),2)</f>
      </c>
      <c r="O38">
        <f>(I38*21)/100</f>
      </c>
      <c t="s">
        <v>15</v>
      </c>
    </row>
    <row r="39" spans="1:5" ht="12.75">
      <c r="A39" s="27" t="s">
        <v>43</v>
      </c>
      <c r="E39" s="28" t="s">
        <v>104</v>
      </c>
    </row>
    <row r="40" spans="1:5" ht="12.75">
      <c r="A40" s="29" t="s">
        <v>45</v>
      </c>
      <c r="E40" s="30" t="s">
        <v>105</v>
      </c>
    </row>
    <row r="41" spans="1:5" ht="63.75">
      <c r="A41" t="s">
        <v>46</v>
      </c>
      <c r="E41" s="28" t="s">
        <v>106</v>
      </c>
    </row>
    <row r="42" spans="1:16" ht="12.75">
      <c r="A42" s="18" t="s">
        <v>38</v>
      </c>
      <c s="23" t="s">
        <v>33</v>
      </c>
      <c s="23" t="s">
        <v>107</v>
      </c>
      <c s="18" t="s">
        <v>40</v>
      </c>
      <c s="24" t="s">
        <v>108</v>
      </c>
      <c s="25" t="s">
        <v>78</v>
      </c>
      <c s="26">
        <v>86</v>
      </c>
      <c s="26">
        <v>0</v>
      </c>
      <c s="26">
        <f>ROUND(ROUND(H42,2)*ROUND(G42,2),2)</f>
      </c>
      <c r="O42">
        <f>(I42*21)/100</f>
      </c>
      <c t="s">
        <v>15</v>
      </c>
    </row>
    <row r="43" spans="1:5" ht="12.75">
      <c r="A43" s="27" t="s">
        <v>43</v>
      </c>
      <c r="E43" s="28" t="s">
        <v>109</v>
      </c>
    </row>
    <row r="44" spans="1:5" ht="12.75">
      <c r="A44" s="29" t="s">
        <v>45</v>
      </c>
      <c r="E44" s="30" t="s">
        <v>105</v>
      </c>
    </row>
    <row r="45" spans="1:5" ht="25.5">
      <c r="A45" t="s">
        <v>46</v>
      </c>
      <c r="E45" s="28" t="s">
        <v>84</v>
      </c>
    </row>
    <row r="46" spans="1:16" ht="12.75">
      <c r="A46" s="18" t="s">
        <v>38</v>
      </c>
      <c s="23" t="s">
        <v>35</v>
      </c>
      <c s="23" t="s">
        <v>110</v>
      </c>
      <c s="18" t="s">
        <v>40</v>
      </c>
      <c s="24" t="s">
        <v>111</v>
      </c>
      <c s="25" t="s">
        <v>87</v>
      </c>
      <c s="26">
        <v>1204</v>
      </c>
      <c s="26">
        <v>0</v>
      </c>
      <c s="26">
        <f>ROUND(ROUND(H46,2)*ROUND(G46,2),2)</f>
      </c>
      <c r="O46">
        <f>(I46*21)/100</f>
      </c>
      <c t="s">
        <v>15</v>
      </c>
    </row>
    <row r="47" spans="1:5" ht="12.75">
      <c r="A47" s="27" t="s">
        <v>43</v>
      </c>
      <c r="E47" s="28" t="s">
        <v>112</v>
      </c>
    </row>
    <row r="48" spans="1:5" ht="12.75">
      <c r="A48" s="29" t="s">
        <v>45</v>
      </c>
      <c r="E48" s="30" t="s">
        <v>113</v>
      </c>
    </row>
    <row r="49" spans="1:5" ht="25.5">
      <c r="A49" t="s">
        <v>46</v>
      </c>
      <c r="E49" s="28" t="s">
        <v>114</v>
      </c>
    </row>
    <row r="50" spans="1:16" ht="12.75">
      <c r="A50" s="18" t="s">
        <v>38</v>
      </c>
      <c s="23" t="s">
        <v>115</v>
      </c>
      <c s="23" t="s">
        <v>116</v>
      </c>
      <c s="18" t="s">
        <v>40</v>
      </c>
      <c s="24" t="s">
        <v>117</v>
      </c>
      <c s="25" t="s">
        <v>78</v>
      </c>
      <c s="26">
        <v>15</v>
      </c>
      <c s="26">
        <v>0</v>
      </c>
      <c s="26">
        <f>ROUND(ROUND(H50,2)*ROUND(G50,2),2)</f>
      </c>
      <c r="O50">
        <f>(I50*21)/100</f>
      </c>
      <c t="s">
        <v>15</v>
      </c>
    </row>
    <row r="51" spans="1:5" ht="12.75">
      <c r="A51" s="27" t="s">
        <v>43</v>
      </c>
      <c r="E51" s="28" t="s">
        <v>118</v>
      </c>
    </row>
    <row r="52" spans="1:5" ht="12.75">
      <c r="A52" s="29" t="s">
        <v>45</v>
      </c>
      <c r="E52" s="30" t="s">
        <v>119</v>
      </c>
    </row>
    <row r="53" spans="1:5" ht="76.5">
      <c r="A53" t="s">
        <v>46</v>
      </c>
      <c r="E53" s="28" t="s">
        <v>120</v>
      </c>
    </row>
    <row r="54" spans="1:16" ht="12.75">
      <c r="A54" s="18" t="s">
        <v>38</v>
      </c>
      <c s="23" t="s">
        <v>121</v>
      </c>
      <c s="23" t="s">
        <v>122</v>
      </c>
      <c s="18" t="s">
        <v>40</v>
      </c>
      <c s="24" t="s">
        <v>123</v>
      </c>
      <c s="25" t="s">
        <v>78</v>
      </c>
      <c s="26">
        <v>15</v>
      </c>
      <c s="26">
        <v>0</v>
      </c>
      <c s="26">
        <f>ROUND(ROUND(H54,2)*ROUND(G54,2),2)</f>
      </c>
      <c r="O54">
        <f>(I54*21)/100</f>
      </c>
      <c t="s">
        <v>15</v>
      </c>
    </row>
    <row r="55" spans="1:5" ht="12.75">
      <c r="A55" s="27" t="s">
        <v>43</v>
      </c>
      <c r="E55" s="28" t="s">
        <v>118</v>
      </c>
    </row>
    <row r="56" spans="1:5" ht="12.75">
      <c r="A56" s="29" t="s">
        <v>45</v>
      </c>
      <c r="E56" s="30" t="s">
        <v>119</v>
      </c>
    </row>
    <row r="57" spans="1:5" ht="25.5">
      <c r="A57" t="s">
        <v>46</v>
      </c>
      <c r="E57" s="28" t="s">
        <v>124</v>
      </c>
    </row>
    <row r="58" spans="1:16" ht="12.75">
      <c r="A58" s="18" t="s">
        <v>38</v>
      </c>
      <c s="23" t="s">
        <v>125</v>
      </c>
      <c s="23" t="s">
        <v>126</v>
      </c>
      <c s="18" t="s">
        <v>40</v>
      </c>
      <c s="24" t="s">
        <v>127</v>
      </c>
      <c s="25" t="s">
        <v>87</v>
      </c>
      <c s="26">
        <v>210</v>
      </c>
      <c s="26">
        <v>0</v>
      </c>
      <c s="26">
        <f>ROUND(ROUND(H58,2)*ROUND(G58,2),2)</f>
      </c>
      <c r="O58">
        <f>(I58*21)/100</f>
      </c>
      <c t="s">
        <v>15</v>
      </c>
    </row>
    <row r="59" spans="1:5" ht="12.75">
      <c r="A59" s="27" t="s">
        <v>43</v>
      </c>
      <c r="E59" s="28" t="s">
        <v>128</v>
      </c>
    </row>
    <row r="60" spans="1:5" ht="12.75">
      <c r="A60" s="29" t="s">
        <v>45</v>
      </c>
      <c r="E60" s="30" t="s">
        <v>129</v>
      </c>
    </row>
    <row r="61" spans="1:5" ht="25.5">
      <c r="A61" t="s">
        <v>46</v>
      </c>
      <c r="E61" s="28" t="s">
        <v>130</v>
      </c>
    </row>
    <row r="62" spans="1:16" ht="12.75">
      <c r="A62" s="18" t="s">
        <v>38</v>
      </c>
      <c s="23" t="s">
        <v>131</v>
      </c>
      <c s="23" t="s">
        <v>132</v>
      </c>
      <c s="18" t="s">
        <v>40</v>
      </c>
      <c s="24" t="s">
        <v>133</v>
      </c>
      <c s="25" t="s">
        <v>78</v>
      </c>
      <c s="26">
        <v>1</v>
      </c>
      <c s="26">
        <v>0</v>
      </c>
      <c s="26">
        <f>ROUND(ROUND(H62,2)*ROUND(G62,2),2)</f>
      </c>
      <c r="O62">
        <f>(I62*21)/100</f>
      </c>
      <c t="s">
        <v>15</v>
      </c>
    </row>
    <row r="63" spans="1:5" ht="12.75">
      <c r="A63" s="27" t="s">
        <v>43</v>
      </c>
      <c r="E63" s="28" t="s">
        <v>134</v>
      </c>
    </row>
    <row r="64" spans="1:5" ht="12.75">
      <c r="A64" s="29" t="s">
        <v>45</v>
      </c>
      <c r="E64" s="30" t="s">
        <v>135</v>
      </c>
    </row>
    <row r="65" spans="1:5" ht="76.5">
      <c r="A65" t="s">
        <v>46</v>
      </c>
      <c r="E65" s="28" t="s">
        <v>120</v>
      </c>
    </row>
    <row r="66" spans="1:16" ht="12.75">
      <c r="A66" s="18" t="s">
        <v>38</v>
      </c>
      <c s="23" t="s">
        <v>136</v>
      </c>
      <c s="23" t="s">
        <v>137</v>
      </c>
      <c s="18" t="s">
        <v>40</v>
      </c>
      <c s="24" t="s">
        <v>138</v>
      </c>
      <c s="25" t="s">
        <v>78</v>
      </c>
      <c s="26">
        <v>1</v>
      </c>
      <c s="26">
        <v>0</v>
      </c>
      <c s="26">
        <f>ROUND(ROUND(H66,2)*ROUND(G66,2),2)</f>
      </c>
      <c r="O66">
        <f>(I66*21)/100</f>
      </c>
      <c t="s">
        <v>15</v>
      </c>
    </row>
    <row r="67" spans="1:5" ht="12.75">
      <c r="A67" s="27" t="s">
        <v>43</v>
      </c>
      <c r="E67" s="28" t="s">
        <v>134</v>
      </c>
    </row>
    <row r="68" spans="1:5" ht="12.75">
      <c r="A68" s="29" t="s">
        <v>45</v>
      </c>
      <c r="E68" s="30" t="s">
        <v>135</v>
      </c>
    </row>
    <row r="69" spans="1:5" ht="25.5">
      <c r="A69" t="s">
        <v>46</v>
      </c>
      <c r="E69" s="28" t="s">
        <v>124</v>
      </c>
    </row>
    <row r="70" spans="1:16" ht="12.75">
      <c r="A70" s="18" t="s">
        <v>38</v>
      </c>
      <c s="23" t="s">
        <v>139</v>
      </c>
      <c s="23" t="s">
        <v>140</v>
      </c>
      <c s="18" t="s">
        <v>40</v>
      </c>
      <c s="24" t="s">
        <v>141</v>
      </c>
      <c s="25" t="s">
        <v>87</v>
      </c>
      <c s="26">
        <v>14</v>
      </c>
      <c s="26">
        <v>0</v>
      </c>
      <c s="26">
        <f>ROUND(ROUND(H70,2)*ROUND(G70,2),2)</f>
      </c>
      <c r="O70">
        <f>(I70*21)/100</f>
      </c>
      <c t="s">
        <v>15</v>
      </c>
    </row>
    <row r="71" spans="1:5" ht="12.75">
      <c r="A71" s="27" t="s">
        <v>43</v>
      </c>
      <c r="E71" s="28" t="s">
        <v>142</v>
      </c>
    </row>
    <row r="72" spans="1:5" ht="12.75">
      <c r="A72" s="29" t="s">
        <v>45</v>
      </c>
      <c r="E72" s="30" t="s">
        <v>143</v>
      </c>
    </row>
    <row r="73" spans="1:5" ht="25.5">
      <c r="A73" t="s">
        <v>46</v>
      </c>
      <c r="E73" s="28" t="s">
        <v>130</v>
      </c>
    </row>
    <row r="74" spans="1:16" ht="12.75">
      <c r="A74" s="18" t="s">
        <v>38</v>
      </c>
      <c s="23" t="s">
        <v>144</v>
      </c>
      <c s="23" t="s">
        <v>145</v>
      </c>
      <c s="18" t="s">
        <v>40</v>
      </c>
      <c s="24" t="s">
        <v>146</v>
      </c>
      <c s="25" t="s">
        <v>78</v>
      </c>
      <c s="26">
        <v>1</v>
      </c>
      <c s="26">
        <v>0</v>
      </c>
      <c s="26">
        <f>ROUND(ROUND(H74,2)*ROUND(G74,2),2)</f>
      </c>
      <c r="O74">
        <f>(I74*21)/100</f>
      </c>
      <c t="s">
        <v>15</v>
      </c>
    </row>
    <row r="75" spans="1:5" ht="12.75">
      <c r="A75" s="27" t="s">
        <v>43</v>
      </c>
      <c r="E75" s="28" t="s">
        <v>134</v>
      </c>
    </row>
    <row r="76" spans="1:5" ht="12.75">
      <c r="A76" s="29" t="s">
        <v>45</v>
      </c>
      <c r="E76" s="30" t="s">
        <v>135</v>
      </c>
    </row>
    <row r="77" spans="1:5" ht="76.5">
      <c r="A77" t="s">
        <v>46</v>
      </c>
      <c r="E77" s="28" t="s">
        <v>147</v>
      </c>
    </row>
    <row r="78" spans="1:16" ht="12.75">
      <c r="A78" s="18" t="s">
        <v>38</v>
      </c>
      <c s="23" t="s">
        <v>148</v>
      </c>
      <c s="23" t="s">
        <v>149</v>
      </c>
      <c s="18" t="s">
        <v>40</v>
      </c>
      <c s="24" t="s">
        <v>150</v>
      </c>
      <c s="25" t="s">
        <v>78</v>
      </c>
      <c s="26">
        <v>1</v>
      </c>
      <c s="26">
        <v>0</v>
      </c>
      <c s="26">
        <f>ROUND(ROUND(H78,2)*ROUND(G78,2),2)</f>
      </c>
      <c r="O78">
        <f>(I78*21)/100</f>
      </c>
      <c t="s">
        <v>15</v>
      </c>
    </row>
    <row r="79" spans="1:5" ht="12.75">
      <c r="A79" s="27" t="s">
        <v>43</v>
      </c>
      <c r="E79" s="28" t="s">
        <v>134</v>
      </c>
    </row>
    <row r="80" spans="1:5" ht="12.75">
      <c r="A80" s="29" t="s">
        <v>45</v>
      </c>
      <c r="E80" s="30" t="s">
        <v>135</v>
      </c>
    </row>
    <row r="81" spans="1:5" ht="25.5">
      <c r="A81" t="s">
        <v>46</v>
      </c>
      <c r="E81" s="28" t="s">
        <v>124</v>
      </c>
    </row>
    <row r="82" spans="1:16" ht="12.75">
      <c r="A82" s="18" t="s">
        <v>38</v>
      </c>
      <c s="23" t="s">
        <v>151</v>
      </c>
      <c s="23" t="s">
        <v>152</v>
      </c>
      <c s="18" t="s">
        <v>40</v>
      </c>
      <c s="24" t="s">
        <v>153</v>
      </c>
      <c s="25" t="s">
        <v>87</v>
      </c>
      <c s="26">
        <v>14</v>
      </c>
      <c s="26">
        <v>0</v>
      </c>
      <c s="26">
        <f>ROUND(ROUND(H82,2)*ROUND(G82,2),2)</f>
      </c>
      <c r="O82">
        <f>(I82*21)/100</f>
      </c>
      <c t="s">
        <v>15</v>
      </c>
    </row>
    <row r="83" spans="1:5" ht="12.75">
      <c r="A83" s="27" t="s">
        <v>43</v>
      </c>
      <c r="E83" s="28" t="s">
        <v>142</v>
      </c>
    </row>
    <row r="84" spans="1:5" ht="12.75">
      <c r="A84" s="29" t="s">
        <v>45</v>
      </c>
      <c r="E84" s="30" t="s">
        <v>143</v>
      </c>
    </row>
    <row r="85" spans="1:5" ht="25.5">
      <c r="A85" t="s">
        <v>46</v>
      </c>
      <c r="E85" s="28" t="s">
        <v>130</v>
      </c>
    </row>
    <row r="86" spans="1:16" ht="12.75">
      <c r="A86" s="18" t="s">
        <v>38</v>
      </c>
      <c s="23" t="s">
        <v>154</v>
      </c>
      <c s="23" t="s">
        <v>155</v>
      </c>
      <c s="18" t="s">
        <v>40</v>
      </c>
      <c s="24" t="s">
        <v>156</v>
      </c>
      <c s="25" t="s">
        <v>78</v>
      </c>
      <c s="26">
        <v>6</v>
      </c>
      <c s="26">
        <v>0</v>
      </c>
      <c s="26">
        <f>ROUND(ROUND(H86,2)*ROUND(G86,2),2)</f>
      </c>
      <c r="O86">
        <f>(I86*21)/100</f>
      </c>
      <c t="s">
        <v>15</v>
      </c>
    </row>
    <row r="87" spans="1:5" ht="12.75">
      <c r="A87" s="27" t="s">
        <v>43</v>
      </c>
      <c r="E87" s="28" t="s">
        <v>157</v>
      </c>
    </row>
    <row r="88" spans="1:5" ht="12.75">
      <c r="A88" s="29" t="s">
        <v>45</v>
      </c>
      <c r="E88" s="30" t="s">
        <v>158</v>
      </c>
    </row>
    <row r="89" spans="1:5" ht="63.75">
      <c r="A89" t="s">
        <v>46</v>
      </c>
      <c r="E89" s="28" t="s">
        <v>159</v>
      </c>
    </row>
    <row r="90" spans="1:16" ht="12.75">
      <c r="A90" s="18" t="s">
        <v>38</v>
      </c>
      <c s="23" t="s">
        <v>160</v>
      </c>
      <c s="23" t="s">
        <v>161</v>
      </c>
      <c s="18" t="s">
        <v>40</v>
      </c>
      <c s="24" t="s">
        <v>162</v>
      </c>
      <c s="25" t="s">
        <v>78</v>
      </c>
      <c s="26">
        <v>6</v>
      </c>
      <c s="26">
        <v>0</v>
      </c>
      <c s="26">
        <f>ROUND(ROUND(H90,2)*ROUND(G90,2),2)</f>
      </c>
      <c r="O90">
        <f>(I90*21)/100</f>
      </c>
      <c t="s">
        <v>15</v>
      </c>
    </row>
    <row r="91" spans="1:5" ht="12.75">
      <c r="A91" s="27" t="s">
        <v>43</v>
      </c>
      <c r="E91" s="28" t="s">
        <v>157</v>
      </c>
    </row>
    <row r="92" spans="1:5" ht="12.75">
      <c r="A92" s="29" t="s">
        <v>45</v>
      </c>
      <c r="E92" s="30" t="s">
        <v>158</v>
      </c>
    </row>
    <row r="93" spans="1:5" ht="25.5">
      <c r="A93" t="s">
        <v>46</v>
      </c>
      <c r="E93" s="28" t="s">
        <v>124</v>
      </c>
    </row>
    <row r="94" spans="1:16" ht="12.75">
      <c r="A94" s="18" t="s">
        <v>38</v>
      </c>
      <c s="23" t="s">
        <v>163</v>
      </c>
      <c s="23" t="s">
        <v>164</v>
      </c>
      <c s="18" t="s">
        <v>40</v>
      </c>
      <c s="24" t="s">
        <v>165</v>
      </c>
      <c s="25" t="s">
        <v>87</v>
      </c>
      <c s="26">
        <v>84</v>
      </c>
      <c s="26">
        <v>0</v>
      </c>
      <c s="26">
        <f>ROUND(ROUND(H94,2)*ROUND(G94,2),2)</f>
      </c>
      <c r="O94">
        <f>(I94*21)/100</f>
      </c>
      <c t="s">
        <v>15</v>
      </c>
    </row>
    <row r="95" spans="1:5" ht="12.75">
      <c r="A95" s="27" t="s">
        <v>43</v>
      </c>
      <c r="E95" s="28" t="s">
        <v>166</v>
      </c>
    </row>
    <row r="96" spans="1:5" ht="12.75">
      <c r="A96" s="29" t="s">
        <v>45</v>
      </c>
      <c r="E96" s="30" t="s">
        <v>80</v>
      </c>
    </row>
    <row r="97" spans="1:5" ht="25.5">
      <c r="A97" t="s">
        <v>46</v>
      </c>
      <c r="E97" s="28" t="s">
        <v>130</v>
      </c>
    </row>
    <row r="98" spans="1:16" ht="12.75">
      <c r="A98" s="18" t="s">
        <v>38</v>
      </c>
      <c s="23" t="s">
        <v>167</v>
      </c>
      <c s="23" t="s">
        <v>168</v>
      </c>
      <c s="18" t="s">
        <v>40</v>
      </c>
      <c s="24" t="s">
        <v>169</v>
      </c>
      <c s="25" t="s">
        <v>78</v>
      </c>
      <c s="26">
        <v>100</v>
      </c>
      <c s="26">
        <v>0</v>
      </c>
      <c s="26">
        <f>ROUND(ROUND(H98,2)*ROUND(G98,2),2)</f>
      </c>
      <c r="O98">
        <f>(I98*21)/100</f>
      </c>
      <c t="s">
        <v>15</v>
      </c>
    </row>
    <row r="99" spans="1:5" ht="12.75">
      <c r="A99" s="27" t="s">
        <v>43</v>
      </c>
      <c r="E99" s="28" t="s">
        <v>170</v>
      </c>
    </row>
    <row r="100" spans="1:5" ht="12.75">
      <c r="A100" s="29" t="s">
        <v>45</v>
      </c>
      <c r="E100" s="30" t="s">
        <v>171</v>
      </c>
    </row>
    <row r="101" spans="1:5" ht="63.75">
      <c r="A101" t="s">
        <v>46</v>
      </c>
      <c r="E101" s="28" t="s">
        <v>159</v>
      </c>
    </row>
    <row r="102" spans="1:16" ht="12.75">
      <c r="A102" s="18" t="s">
        <v>38</v>
      </c>
      <c s="23" t="s">
        <v>172</v>
      </c>
      <c s="23" t="s">
        <v>173</v>
      </c>
      <c s="18" t="s">
        <v>40</v>
      </c>
      <c s="24" t="s">
        <v>174</v>
      </c>
      <c s="25" t="s">
        <v>78</v>
      </c>
      <c s="26">
        <v>100</v>
      </c>
      <c s="26">
        <v>0</v>
      </c>
      <c s="26">
        <f>ROUND(ROUND(H102,2)*ROUND(G102,2),2)</f>
      </c>
      <c r="O102">
        <f>(I102*21)/100</f>
      </c>
      <c t="s">
        <v>15</v>
      </c>
    </row>
    <row r="103" spans="1:5" ht="12.75">
      <c r="A103" s="27" t="s">
        <v>43</v>
      </c>
      <c r="E103" s="28" t="s">
        <v>170</v>
      </c>
    </row>
    <row r="104" spans="1:5" ht="12.75">
      <c r="A104" s="29" t="s">
        <v>45</v>
      </c>
      <c r="E104" s="30" t="s">
        <v>171</v>
      </c>
    </row>
    <row r="105" spans="1:5" ht="25.5">
      <c r="A105" t="s">
        <v>46</v>
      </c>
      <c r="E105" s="28" t="s">
        <v>124</v>
      </c>
    </row>
    <row r="106" spans="1:16" ht="12.75">
      <c r="A106" s="18" t="s">
        <v>38</v>
      </c>
      <c s="23" t="s">
        <v>175</v>
      </c>
      <c s="23" t="s">
        <v>176</v>
      </c>
      <c s="18" t="s">
        <v>40</v>
      </c>
      <c s="24" t="s">
        <v>177</v>
      </c>
      <c s="25" t="s">
        <v>87</v>
      </c>
      <c s="26">
        <v>1400</v>
      </c>
      <c s="26">
        <v>0</v>
      </c>
      <c s="26">
        <f>ROUND(ROUND(H106,2)*ROUND(G106,2),2)</f>
      </c>
      <c r="O106">
        <f>(I106*21)/100</f>
      </c>
      <c t="s">
        <v>15</v>
      </c>
    </row>
    <row r="107" spans="1:5" ht="12.75">
      <c r="A107" s="27" t="s">
        <v>43</v>
      </c>
      <c r="E107" s="28" t="s">
        <v>178</v>
      </c>
    </row>
    <row r="108" spans="1:5" ht="12.75">
      <c r="A108" s="29" t="s">
        <v>45</v>
      </c>
      <c r="E108" s="30" t="s">
        <v>179</v>
      </c>
    </row>
    <row r="109" spans="1:5" ht="25.5">
      <c r="A109" t="s">
        <v>46</v>
      </c>
      <c r="E109" s="28" t="s">
        <v>130</v>
      </c>
    </row>
    <row r="110" spans="1:16" ht="25.5">
      <c r="A110" s="18" t="s">
        <v>38</v>
      </c>
      <c s="23" t="s">
        <v>180</v>
      </c>
      <c s="23" t="s">
        <v>181</v>
      </c>
      <c s="18" t="s">
        <v>40</v>
      </c>
      <c s="24" t="s">
        <v>182</v>
      </c>
      <c s="25" t="s">
        <v>78</v>
      </c>
      <c s="26">
        <v>270</v>
      </c>
      <c s="26">
        <v>0</v>
      </c>
      <c s="26">
        <f>ROUND(ROUND(H110,2)*ROUND(G110,2),2)</f>
      </c>
      <c r="O110">
        <f>(I110*21)/100</f>
      </c>
      <c t="s">
        <v>15</v>
      </c>
    </row>
    <row r="111" spans="1:5" ht="12.75">
      <c r="A111" s="27" t="s">
        <v>43</v>
      </c>
      <c r="E111" s="28" t="s">
        <v>183</v>
      </c>
    </row>
    <row r="112" spans="1:5" ht="12.75">
      <c r="A112" s="29" t="s">
        <v>45</v>
      </c>
      <c r="E112" s="30" t="s">
        <v>184</v>
      </c>
    </row>
    <row r="113" spans="1:5" ht="63.75">
      <c r="A113" t="s">
        <v>46</v>
      </c>
      <c r="E113" s="28" t="s">
        <v>159</v>
      </c>
    </row>
    <row r="114" spans="1:16" ht="12.75">
      <c r="A114" s="18" t="s">
        <v>38</v>
      </c>
      <c s="23" t="s">
        <v>185</v>
      </c>
      <c s="23" t="s">
        <v>186</v>
      </c>
      <c s="18" t="s">
        <v>40</v>
      </c>
      <c s="24" t="s">
        <v>187</v>
      </c>
      <c s="25" t="s">
        <v>78</v>
      </c>
      <c s="26">
        <v>270</v>
      </c>
      <c s="26">
        <v>0</v>
      </c>
      <c s="26">
        <f>ROUND(ROUND(H114,2)*ROUND(G114,2),2)</f>
      </c>
      <c r="O114">
        <f>(I114*21)/100</f>
      </c>
      <c t="s">
        <v>15</v>
      </c>
    </row>
    <row r="115" spans="1:5" ht="12.75">
      <c r="A115" s="27" t="s">
        <v>43</v>
      </c>
      <c r="E115" s="28" t="s">
        <v>183</v>
      </c>
    </row>
    <row r="116" spans="1:5" ht="12.75">
      <c r="A116" s="29" t="s">
        <v>45</v>
      </c>
      <c r="E116" s="30" t="s">
        <v>184</v>
      </c>
    </row>
    <row r="117" spans="1:5" ht="25.5">
      <c r="A117" t="s">
        <v>46</v>
      </c>
      <c r="E117" s="28" t="s">
        <v>124</v>
      </c>
    </row>
    <row r="118" spans="1:16" ht="12.75">
      <c r="A118" s="18" t="s">
        <v>38</v>
      </c>
      <c s="23" t="s">
        <v>188</v>
      </c>
      <c s="23" t="s">
        <v>189</v>
      </c>
      <c s="18" t="s">
        <v>40</v>
      </c>
      <c s="24" t="s">
        <v>190</v>
      </c>
      <c s="25" t="s">
        <v>87</v>
      </c>
      <c s="26">
        <v>3780</v>
      </c>
      <c s="26">
        <v>0</v>
      </c>
      <c s="26">
        <f>ROUND(ROUND(H118,2)*ROUND(G118,2),2)</f>
      </c>
      <c r="O118">
        <f>(I118*21)/100</f>
      </c>
      <c t="s">
        <v>15</v>
      </c>
    </row>
    <row r="119" spans="1:5" ht="12.75">
      <c r="A119" s="27" t="s">
        <v>43</v>
      </c>
      <c r="E119" s="28" t="s">
        <v>191</v>
      </c>
    </row>
    <row r="120" spans="1:5" ht="12.75">
      <c r="A120" s="29" t="s">
        <v>45</v>
      </c>
      <c r="E120" s="30" t="s">
        <v>192</v>
      </c>
    </row>
    <row r="121" spans="1:5" ht="25.5">
      <c r="A121" t="s">
        <v>46</v>
      </c>
      <c r="E121" s="28" t="s">
        <v>130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0+O8+O17+O38+O67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193</v>
      </c>
      <c s="31">
        <f>0+I8+I17+I38+I67</f>
      </c>
      <c r="O3" t="s">
        <v>12</v>
      </c>
      <c t="s">
        <v>15</v>
      </c>
    </row>
    <row r="4" spans="1:16" ht="15" customHeight="1">
      <c r="A4" t="s">
        <v>6</v>
      </c>
      <c s="12" t="s">
        <v>11</v>
      </c>
      <c s="13" t="s">
        <v>193</v>
      </c>
      <c s="5"/>
      <c s="14" t="s">
        <v>194</v>
      </c>
      <c s="5"/>
      <c s="5"/>
      <c s="19"/>
      <c s="19"/>
      <c r="O4" t="s">
        <v>13</v>
      </c>
      <c t="s">
        <v>15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15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195</v>
      </c>
      <c s="18" t="s">
        <v>40</v>
      </c>
      <c s="24" t="s">
        <v>196</v>
      </c>
      <c s="25" t="s">
        <v>197</v>
      </c>
      <c s="26">
        <v>266.5</v>
      </c>
      <c s="26">
        <v>0</v>
      </c>
      <c s="26">
        <f>ROUND(ROUND(H9,2)*ROUND(G9,2),2)</f>
      </c>
      <c r="O9">
        <f>(I9*21)/100</f>
      </c>
      <c t="s">
        <v>15</v>
      </c>
    </row>
    <row r="10" spans="1:5" ht="12.75">
      <c r="A10" s="27" t="s">
        <v>43</v>
      </c>
      <c r="E10" s="28" t="s">
        <v>198</v>
      </c>
    </row>
    <row r="11" spans="1:5" ht="12.75">
      <c r="A11" s="29" t="s">
        <v>45</v>
      </c>
      <c r="E11" s="30" t="s">
        <v>199</v>
      </c>
    </row>
    <row r="12" spans="1:5" ht="25.5">
      <c r="A12" t="s">
        <v>46</v>
      </c>
      <c r="E12" s="28" t="s">
        <v>200</v>
      </c>
    </row>
    <row r="13" spans="1:16" ht="12.75">
      <c r="A13" s="18" t="s">
        <v>38</v>
      </c>
      <c s="23" t="s">
        <v>15</v>
      </c>
      <c s="23" t="s">
        <v>201</v>
      </c>
      <c s="18" t="s">
        <v>40</v>
      </c>
      <c s="24" t="s">
        <v>202</v>
      </c>
      <c s="25" t="s">
        <v>197</v>
      </c>
      <c s="26">
        <v>15</v>
      </c>
      <c s="26">
        <v>0</v>
      </c>
      <c s="26">
        <f>ROUND(ROUND(H13,2)*ROUND(G13,2),2)</f>
      </c>
      <c r="O13">
        <f>(I13*21)/100</f>
      </c>
      <c t="s">
        <v>15</v>
      </c>
    </row>
    <row r="14" spans="1:5" ht="51">
      <c r="A14" s="27" t="s">
        <v>43</v>
      </c>
      <c r="E14" s="28" t="s">
        <v>203</v>
      </c>
    </row>
    <row r="15" spans="1:5" ht="89.25">
      <c r="A15" s="29" t="s">
        <v>45</v>
      </c>
      <c r="E15" s="30" t="s">
        <v>204</v>
      </c>
    </row>
    <row r="16" spans="1:5" ht="25.5">
      <c r="A16" t="s">
        <v>46</v>
      </c>
      <c r="E16" s="28" t="s">
        <v>200</v>
      </c>
    </row>
    <row r="17" spans="1:18" ht="12.75" customHeight="1">
      <c r="A17" s="5" t="s">
        <v>36</v>
      </c>
      <c s="5"/>
      <c s="34" t="s">
        <v>22</v>
      </c>
      <c s="5"/>
      <c s="21" t="s">
        <v>205</v>
      </c>
      <c s="5"/>
      <c s="5"/>
      <c s="5"/>
      <c s="35">
        <f>0+Q17</f>
      </c>
      <c r="O17">
        <f>0+R17</f>
      </c>
      <c r="Q17">
        <f>0+I18+I22+I26+I30+I34</f>
      </c>
      <c>
        <f>0+O18+O22+O26+O30+O34</f>
      </c>
    </row>
    <row r="18" spans="1:16" ht="12.75">
      <c r="A18" s="18" t="s">
        <v>38</v>
      </c>
      <c s="23" t="s">
        <v>16</v>
      </c>
      <c s="23" t="s">
        <v>206</v>
      </c>
      <c s="18" t="s">
        <v>40</v>
      </c>
      <c s="24" t="s">
        <v>207</v>
      </c>
      <c s="25" t="s">
        <v>208</v>
      </c>
      <c s="26">
        <v>6.69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25.5">
      <c r="A19" s="27" t="s">
        <v>43</v>
      </c>
      <c r="E19" s="28" t="s">
        <v>209</v>
      </c>
    </row>
    <row r="20" spans="1:5" ht="102">
      <c r="A20" s="29" t="s">
        <v>45</v>
      </c>
      <c r="E20" s="30" t="s">
        <v>210</v>
      </c>
    </row>
    <row r="21" spans="1:5" ht="25.5">
      <c r="A21" t="s">
        <v>46</v>
      </c>
      <c r="E21" s="28" t="s">
        <v>211</v>
      </c>
    </row>
    <row r="22" spans="1:16" ht="12.75">
      <c r="A22" s="18" t="s">
        <v>38</v>
      </c>
      <c s="23" t="s">
        <v>26</v>
      </c>
      <c s="23" t="s">
        <v>212</v>
      </c>
      <c s="18" t="s">
        <v>40</v>
      </c>
      <c s="24" t="s">
        <v>213</v>
      </c>
      <c s="25" t="s">
        <v>208</v>
      </c>
      <c s="26">
        <v>6.25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214</v>
      </c>
    </row>
    <row r="24" spans="1:5" ht="102">
      <c r="A24" s="29" t="s">
        <v>45</v>
      </c>
      <c r="E24" s="30" t="s">
        <v>215</v>
      </c>
    </row>
    <row r="25" spans="1:5" ht="63.75">
      <c r="A25" t="s">
        <v>46</v>
      </c>
      <c r="E25" s="28" t="s">
        <v>216</v>
      </c>
    </row>
    <row r="26" spans="1:16" ht="12.75">
      <c r="A26" s="18" t="s">
        <v>38</v>
      </c>
      <c s="23" t="s">
        <v>28</v>
      </c>
      <c s="23" t="s">
        <v>217</v>
      </c>
      <c s="18" t="s">
        <v>40</v>
      </c>
      <c s="24" t="s">
        <v>218</v>
      </c>
      <c s="25" t="s">
        <v>219</v>
      </c>
      <c s="26">
        <v>75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40</v>
      </c>
    </row>
    <row r="28" spans="1:5" ht="12.75">
      <c r="A28" s="29" t="s">
        <v>45</v>
      </c>
      <c r="E28" s="30" t="s">
        <v>220</v>
      </c>
    </row>
    <row r="29" spans="1:5" ht="25.5">
      <c r="A29" t="s">
        <v>46</v>
      </c>
      <c r="E29" s="28" t="s">
        <v>221</v>
      </c>
    </row>
    <row r="30" spans="1:16" ht="12.75">
      <c r="A30" s="18" t="s">
        <v>38</v>
      </c>
      <c s="23" t="s">
        <v>30</v>
      </c>
      <c s="23" t="s">
        <v>222</v>
      </c>
      <c s="18" t="s">
        <v>40</v>
      </c>
      <c s="24" t="s">
        <v>223</v>
      </c>
      <c s="25" t="s">
        <v>224</v>
      </c>
      <c s="26">
        <v>78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25.5">
      <c r="A31" s="27" t="s">
        <v>43</v>
      </c>
      <c r="E31" s="28" t="s">
        <v>225</v>
      </c>
    </row>
    <row r="32" spans="1:5" ht="12.75">
      <c r="A32" s="29" t="s">
        <v>45</v>
      </c>
      <c r="E32" s="30" t="s">
        <v>226</v>
      </c>
    </row>
    <row r="33" spans="1:5" ht="25.5">
      <c r="A33" t="s">
        <v>46</v>
      </c>
      <c r="E33" s="28" t="s">
        <v>227</v>
      </c>
    </row>
    <row r="34" spans="1:16" ht="12.75">
      <c r="A34" s="18" t="s">
        <v>38</v>
      </c>
      <c s="23" t="s">
        <v>66</v>
      </c>
      <c s="23" t="s">
        <v>228</v>
      </c>
      <c s="18" t="s">
        <v>40</v>
      </c>
      <c s="24" t="s">
        <v>229</v>
      </c>
      <c s="25" t="s">
        <v>230</v>
      </c>
      <c s="26">
        <v>2665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231</v>
      </c>
    </row>
    <row r="36" spans="1:5" ht="25.5">
      <c r="A36" s="29" t="s">
        <v>45</v>
      </c>
      <c r="E36" s="30" t="s">
        <v>232</v>
      </c>
    </row>
    <row r="37" spans="1:5" ht="63.75">
      <c r="A37" t="s">
        <v>46</v>
      </c>
      <c r="E37" s="28" t="s">
        <v>233</v>
      </c>
    </row>
    <row r="38" spans="1:18" ht="12.75" customHeight="1">
      <c r="A38" s="5" t="s">
        <v>36</v>
      </c>
      <c s="5"/>
      <c s="34" t="s">
        <v>28</v>
      </c>
      <c s="5"/>
      <c s="21" t="s">
        <v>234</v>
      </c>
      <c s="5"/>
      <c s="5"/>
      <c s="5"/>
      <c s="35">
        <f>0+Q38</f>
      </c>
      <c r="O38">
        <f>0+R38</f>
      </c>
      <c r="Q38">
        <f>0+I39+I43+I47+I51+I55+I59+I63</f>
      </c>
      <c>
        <f>0+O39+O43+O47+O51+O55+O59+O63</f>
      </c>
    </row>
    <row r="39" spans="1:16" ht="12.75">
      <c r="A39" s="18" t="s">
        <v>38</v>
      </c>
      <c s="23" t="s">
        <v>101</v>
      </c>
      <c s="23" t="s">
        <v>235</v>
      </c>
      <c s="18" t="s">
        <v>40</v>
      </c>
      <c s="24" t="s">
        <v>236</v>
      </c>
      <c s="25" t="s">
        <v>208</v>
      </c>
      <c s="26">
        <v>8.5</v>
      </c>
      <c s="26">
        <v>0</v>
      </c>
      <c s="26">
        <f>ROUND(ROUND(H39,2)*ROUND(G39,2),2)</f>
      </c>
      <c r="O39">
        <f>(I39*21)/100</f>
      </c>
      <c t="s">
        <v>15</v>
      </c>
    </row>
    <row r="40" spans="1:5" ht="25.5">
      <c r="A40" s="27" t="s">
        <v>43</v>
      </c>
      <c r="E40" s="28" t="s">
        <v>237</v>
      </c>
    </row>
    <row r="41" spans="1:5" ht="25.5">
      <c r="A41" s="29" t="s">
        <v>45</v>
      </c>
      <c r="E41" s="30" t="s">
        <v>238</v>
      </c>
    </row>
    <row r="42" spans="1:5" ht="102">
      <c r="A42" t="s">
        <v>46</v>
      </c>
      <c r="E42" s="28" t="s">
        <v>239</v>
      </c>
    </row>
    <row r="43" spans="1:16" ht="12.75">
      <c r="A43" s="18" t="s">
        <v>38</v>
      </c>
      <c s="23" t="s">
        <v>33</v>
      </c>
      <c s="23" t="s">
        <v>240</v>
      </c>
      <c s="18" t="s">
        <v>40</v>
      </c>
      <c s="24" t="s">
        <v>241</v>
      </c>
      <c s="25" t="s">
        <v>230</v>
      </c>
      <c s="26">
        <v>2665</v>
      </c>
      <c s="26">
        <v>0</v>
      </c>
      <c s="26">
        <f>ROUND(ROUND(H43,2)*ROUND(G43,2),2)</f>
      </c>
      <c r="O43">
        <f>(I43*21)/100</f>
      </c>
      <c t="s">
        <v>15</v>
      </c>
    </row>
    <row r="44" spans="1:5" ht="12.75">
      <c r="A44" s="27" t="s">
        <v>43</v>
      </c>
      <c r="E44" s="28" t="s">
        <v>242</v>
      </c>
    </row>
    <row r="45" spans="1:5" ht="25.5">
      <c r="A45" s="29" t="s">
        <v>45</v>
      </c>
      <c r="E45" s="30" t="s">
        <v>232</v>
      </c>
    </row>
    <row r="46" spans="1:5" ht="38.25">
      <c r="A46" t="s">
        <v>46</v>
      </c>
      <c r="E46" s="28" t="s">
        <v>243</v>
      </c>
    </row>
    <row r="47" spans="1:16" ht="12.75">
      <c r="A47" s="18" t="s">
        <v>38</v>
      </c>
      <c s="23" t="s">
        <v>35</v>
      </c>
      <c s="23" t="s">
        <v>244</v>
      </c>
      <c s="18" t="s">
        <v>40</v>
      </c>
      <c s="24" t="s">
        <v>245</v>
      </c>
      <c s="25" t="s">
        <v>230</v>
      </c>
      <c s="26">
        <v>32573</v>
      </c>
      <c s="26">
        <v>0</v>
      </c>
      <c s="26">
        <f>ROUND(ROUND(H47,2)*ROUND(G47,2),2)</f>
      </c>
      <c r="O47">
        <f>(I47*21)/100</f>
      </c>
      <c t="s">
        <v>15</v>
      </c>
    </row>
    <row r="48" spans="1:5" ht="12.75">
      <c r="A48" s="27" t="s">
        <v>43</v>
      </c>
      <c r="E48" s="28" t="s">
        <v>246</v>
      </c>
    </row>
    <row r="49" spans="1:5" ht="51">
      <c r="A49" s="29" t="s">
        <v>45</v>
      </c>
      <c r="E49" s="30" t="s">
        <v>247</v>
      </c>
    </row>
    <row r="50" spans="1:5" ht="51">
      <c r="A50" t="s">
        <v>46</v>
      </c>
      <c r="E50" s="28" t="s">
        <v>248</v>
      </c>
    </row>
    <row r="51" spans="1:16" ht="12.75">
      <c r="A51" s="18" t="s">
        <v>38</v>
      </c>
      <c s="23" t="s">
        <v>115</v>
      </c>
      <c s="23" t="s">
        <v>249</v>
      </c>
      <c s="18" t="s">
        <v>40</v>
      </c>
      <c s="24" t="s">
        <v>250</v>
      </c>
      <c s="25" t="s">
        <v>230</v>
      </c>
      <c s="26">
        <v>16412</v>
      </c>
      <c s="26">
        <v>0</v>
      </c>
      <c s="26">
        <f>ROUND(ROUND(H51,2)*ROUND(G51,2),2)</f>
      </c>
      <c r="O51">
        <f>(I51*21)/100</f>
      </c>
      <c t="s">
        <v>15</v>
      </c>
    </row>
    <row r="52" spans="1:5" ht="38.25">
      <c r="A52" s="27" t="s">
        <v>43</v>
      </c>
      <c r="E52" s="28" t="s">
        <v>251</v>
      </c>
    </row>
    <row r="53" spans="1:5" ht="12.75">
      <c r="A53" s="29" t="s">
        <v>45</v>
      </c>
      <c r="E53" s="30" t="s">
        <v>252</v>
      </c>
    </row>
    <row r="54" spans="1:5" ht="140.25">
      <c r="A54" t="s">
        <v>46</v>
      </c>
      <c r="E54" s="28" t="s">
        <v>253</v>
      </c>
    </row>
    <row r="55" spans="1:16" ht="12.75">
      <c r="A55" s="18" t="s">
        <v>38</v>
      </c>
      <c s="23" t="s">
        <v>121</v>
      </c>
      <c s="23" t="s">
        <v>254</v>
      </c>
      <c s="18" t="s">
        <v>40</v>
      </c>
      <c s="24" t="s">
        <v>255</v>
      </c>
      <c s="25" t="s">
        <v>208</v>
      </c>
      <c s="26">
        <v>565.64</v>
      </c>
      <c s="26">
        <v>0</v>
      </c>
      <c s="26">
        <f>ROUND(ROUND(H55,2)*ROUND(G55,2),2)</f>
      </c>
      <c r="O55">
        <f>(I55*21)/100</f>
      </c>
      <c t="s">
        <v>15</v>
      </c>
    </row>
    <row r="56" spans="1:5" ht="12.75">
      <c r="A56" s="27" t="s">
        <v>43</v>
      </c>
      <c r="E56" s="28" t="s">
        <v>256</v>
      </c>
    </row>
    <row r="57" spans="1:5" ht="25.5">
      <c r="A57" s="29" t="s">
        <v>45</v>
      </c>
      <c r="E57" s="30" t="s">
        <v>257</v>
      </c>
    </row>
    <row r="58" spans="1:5" ht="140.25">
      <c r="A58" t="s">
        <v>46</v>
      </c>
      <c r="E58" s="28" t="s">
        <v>253</v>
      </c>
    </row>
    <row r="59" spans="1:16" ht="12.75">
      <c r="A59" s="18" t="s">
        <v>38</v>
      </c>
      <c s="23" t="s">
        <v>125</v>
      </c>
      <c s="23" t="s">
        <v>258</v>
      </c>
      <c s="18" t="s">
        <v>40</v>
      </c>
      <c s="24" t="s">
        <v>259</v>
      </c>
      <c s="25" t="s">
        <v>208</v>
      </c>
      <c s="26">
        <v>10</v>
      </c>
      <c s="26">
        <v>0</v>
      </c>
      <c s="26">
        <f>ROUND(ROUND(H59,2)*ROUND(G59,2),2)</f>
      </c>
      <c r="O59">
        <f>(I59*21)/100</f>
      </c>
      <c t="s">
        <v>15</v>
      </c>
    </row>
    <row r="60" spans="1:5" ht="12.75">
      <c r="A60" s="27" t="s">
        <v>43</v>
      </c>
      <c r="E60" s="28" t="s">
        <v>260</v>
      </c>
    </row>
    <row r="61" spans="1:5" ht="12.75">
      <c r="A61" s="29" t="s">
        <v>45</v>
      </c>
      <c r="E61" s="30" t="s">
        <v>261</v>
      </c>
    </row>
    <row r="62" spans="1:5" ht="76.5">
      <c r="A62" t="s">
        <v>46</v>
      </c>
      <c r="E62" s="28" t="s">
        <v>262</v>
      </c>
    </row>
    <row r="63" spans="1:16" ht="12.75">
      <c r="A63" s="18" t="s">
        <v>38</v>
      </c>
      <c s="23" t="s">
        <v>131</v>
      </c>
      <c s="23" t="s">
        <v>263</v>
      </c>
      <c s="18" t="s">
        <v>40</v>
      </c>
      <c s="24" t="s">
        <v>264</v>
      </c>
      <c s="25" t="s">
        <v>224</v>
      </c>
      <c s="26">
        <v>78</v>
      </c>
      <c s="26">
        <v>0</v>
      </c>
      <c s="26">
        <f>ROUND(ROUND(H63,2)*ROUND(G63,2),2)</f>
      </c>
      <c r="O63">
        <f>(I63*21)/100</f>
      </c>
      <c t="s">
        <v>15</v>
      </c>
    </row>
    <row r="64" spans="1:5" ht="12.75">
      <c r="A64" s="27" t="s">
        <v>43</v>
      </c>
      <c r="E64" s="28" t="s">
        <v>265</v>
      </c>
    </row>
    <row r="65" spans="1:5" ht="12.75">
      <c r="A65" s="29" t="s">
        <v>45</v>
      </c>
      <c r="E65" s="30" t="s">
        <v>226</v>
      </c>
    </row>
    <row r="66" spans="1:5" ht="38.25">
      <c r="A66" t="s">
        <v>46</v>
      </c>
      <c r="E66" s="28" t="s">
        <v>266</v>
      </c>
    </row>
    <row r="67" spans="1:18" ht="12.75" customHeight="1">
      <c r="A67" s="5" t="s">
        <v>36</v>
      </c>
      <c s="5"/>
      <c s="34" t="s">
        <v>33</v>
      </c>
      <c s="5"/>
      <c s="21" t="s">
        <v>75</v>
      </c>
      <c s="5"/>
      <c s="5"/>
      <c s="5"/>
      <c s="35">
        <f>0+Q67</f>
      </c>
      <c r="O67">
        <f>0+R67</f>
      </c>
      <c r="Q67">
        <f>0+I68+I72+I76+I80</f>
      </c>
      <c>
        <f>0+O68+O72+O76+O80</f>
      </c>
    </row>
    <row r="68" spans="1:16" ht="12.75">
      <c r="A68" s="18" t="s">
        <v>38</v>
      </c>
      <c s="23" t="s">
        <v>136</v>
      </c>
      <c s="23" t="s">
        <v>267</v>
      </c>
      <c s="18" t="s">
        <v>40</v>
      </c>
      <c s="24" t="s">
        <v>268</v>
      </c>
      <c s="25" t="s">
        <v>78</v>
      </c>
      <c s="26">
        <v>16</v>
      </c>
      <c s="26">
        <v>0</v>
      </c>
      <c s="26">
        <f>ROUND(ROUND(H68,2)*ROUND(G68,2),2)</f>
      </c>
      <c r="O68">
        <f>(I68*21)/100</f>
      </c>
      <c t="s">
        <v>15</v>
      </c>
    </row>
    <row r="69" spans="1:5" ht="12.75">
      <c r="A69" s="27" t="s">
        <v>43</v>
      </c>
      <c r="E69" s="28" t="s">
        <v>269</v>
      </c>
    </row>
    <row r="70" spans="1:5" ht="12.75">
      <c r="A70" s="29" t="s">
        <v>45</v>
      </c>
      <c r="E70" s="30" t="s">
        <v>270</v>
      </c>
    </row>
    <row r="71" spans="1:5" ht="51">
      <c r="A71" t="s">
        <v>46</v>
      </c>
      <c r="E71" s="28" t="s">
        <v>271</v>
      </c>
    </row>
    <row r="72" spans="1:16" ht="25.5">
      <c r="A72" s="18" t="s">
        <v>38</v>
      </c>
      <c s="23" t="s">
        <v>139</v>
      </c>
      <c s="23" t="s">
        <v>272</v>
      </c>
      <c s="18" t="s">
        <v>40</v>
      </c>
      <c s="24" t="s">
        <v>273</v>
      </c>
      <c s="25" t="s">
        <v>230</v>
      </c>
      <c s="26">
        <v>679.13</v>
      </c>
      <c s="26">
        <v>0</v>
      </c>
      <c s="26">
        <f>ROUND(ROUND(H72,2)*ROUND(G72,2),2)</f>
      </c>
      <c r="O72">
        <f>(I72*21)/100</f>
      </c>
      <c t="s">
        <v>15</v>
      </c>
    </row>
    <row r="73" spans="1:5" ht="12.75">
      <c r="A73" s="27" t="s">
        <v>43</v>
      </c>
      <c r="E73" s="28" t="s">
        <v>274</v>
      </c>
    </row>
    <row r="74" spans="1:5" ht="51">
      <c r="A74" s="29" t="s">
        <v>45</v>
      </c>
      <c r="E74" s="30" t="s">
        <v>275</v>
      </c>
    </row>
    <row r="75" spans="1:5" ht="38.25">
      <c r="A75" t="s">
        <v>46</v>
      </c>
      <c r="E75" s="28" t="s">
        <v>276</v>
      </c>
    </row>
    <row r="76" spans="1:16" ht="12.75">
      <c r="A76" s="18" t="s">
        <v>38</v>
      </c>
      <c s="23" t="s">
        <v>144</v>
      </c>
      <c s="23" t="s">
        <v>277</v>
      </c>
      <c s="18" t="s">
        <v>40</v>
      </c>
      <c s="24" t="s">
        <v>278</v>
      </c>
      <c s="25" t="s">
        <v>230</v>
      </c>
      <c s="26">
        <v>2665</v>
      </c>
      <c s="26">
        <v>0</v>
      </c>
      <c s="26">
        <f>ROUND(ROUND(H76,2)*ROUND(G76,2),2)</f>
      </c>
      <c r="O76">
        <f>(I76*21)/100</f>
      </c>
      <c t="s">
        <v>15</v>
      </c>
    </row>
    <row r="77" spans="1:5" ht="12.75">
      <c r="A77" s="27" t="s">
        <v>43</v>
      </c>
      <c r="E77" s="28" t="s">
        <v>279</v>
      </c>
    </row>
    <row r="78" spans="1:5" ht="25.5">
      <c r="A78" s="29" t="s">
        <v>45</v>
      </c>
      <c r="E78" s="30" t="s">
        <v>280</v>
      </c>
    </row>
    <row r="79" spans="1:5" ht="25.5">
      <c r="A79" t="s">
        <v>46</v>
      </c>
      <c r="E79" s="28" t="s">
        <v>281</v>
      </c>
    </row>
    <row r="80" spans="1:16" ht="12.75">
      <c r="A80" s="18" t="s">
        <v>38</v>
      </c>
      <c s="23" t="s">
        <v>148</v>
      </c>
      <c s="23" t="s">
        <v>282</v>
      </c>
      <c s="18" t="s">
        <v>40</v>
      </c>
      <c s="24" t="s">
        <v>283</v>
      </c>
      <c s="25" t="s">
        <v>230</v>
      </c>
      <c s="26">
        <v>32573</v>
      </c>
      <c s="26">
        <v>0</v>
      </c>
      <c s="26">
        <f>ROUND(ROUND(H80,2)*ROUND(G80,2),2)</f>
      </c>
      <c r="O80">
        <f>(I80*21)/100</f>
      </c>
      <c t="s">
        <v>15</v>
      </c>
    </row>
    <row r="81" spans="1:5" ht="25.5">
      <c r="A81" s="27" t="s">
        <v>43</v>
      </c>
      <c r="E81" s="28" t="s">
        <v>284</v>
      </c>
    </row>
    <row r="82" spans="1:5" ht="12.75">
      <c r="A82" s="29" t="s">
        <v>45</v>
      </c>
      <c r="E82" s="30" t="s">
        <v>285</v>
      </c>
    </row>
    <row r="83" spans="1:5" ht="25.5">
      <c r="A83" t="s">
        <v>46</v>
      </c>
      <c r="E83" s="28" t="s">
        <v>281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